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UY HONG\Công khai\QUYET TOAN\QUYET TOAN 2022\CKNS\"/>
    </mc:Choice>
  </mc:AlternateContent>
  <bookViews>
    <workbookView showHorizontalScroll="0" showVerticalScroll="0" showSheetTabs="0" xWindow="0" yWindow="0" windowWidth="20490" windowHeight="7650"/>
  </bookViews>
  <sheets>
    <sheet name="Sheet1" sheetId="1" r:id="rId1"/>
  </sheets>
  <definedNames>
    <definedName name="_xlnm.Print_Titles" localSheetId="0">Sheet1!$5:$7</definedName>
  </definedNames>
  <calcPr calcId="162913"/>
</workbook>
</file>

<file path=xl/calcChain.xml><?xml version="1.0" encoding="utf-8"?>
<calcChain xmlns="http://schemas.openxmlformats.org/spreadsheetml/2006/main">
  <c r="F31" i="1" l="1"/>
  <c r="H22" i="1"/>
  <c r="F19" i="1"/>
  <c r="C19" i="1"/>
  <c r="C17" i="1"/>
  <c r="C16" i="1"/>
  <c r="H13" i="1"/>
  <c r="H11" i="1"/>
  <c r="F11" i="1"/>
  <c r="C11" i="1"/>
  <c r="H28" i="1" l="1"/>
  <c r="G28" i="1"/>
  <c r="F28" i="1" s="1"/>
  <c r="H10" i="1"/>
  <c r="G10" i="1"/>
  <c r="F10" i="1" s="1"/>
  <c r="H9" i="1"/>
  <c r="H8" i="1" s="1"/>
  <c r="G9" i="1"/>
  <c r="G8" i="1" s="1"/>
  <c r="F8" i="1" s="1"/>
  <c r="E10" i="1"/>
  <c r="E9" i="1" s="1"/>
  <c r="E28" i="1"/>
  <c r="D28" i="1"/>
  <c r="D10" i="1"/>
  <c r="D9" i="1" s="1"/>
  <c r="F12" i="1"/>
  <c r="F13" i="1"/>
  <c r="F14" i="1"/>
  <c r="F15" i="1"/>
  <c r="F16" i="1"/>
  <c r="F17" i="1"/>
  <c r="F18" i="1"/>
  <c r="F20" i="1"/>
  <c r="F21" i="1"/>
  <c r="F22" i="1"/>
  <c r="F23" i="1"/>
  <c r="F24" i="1"/>
  <c r="F25" i="1"/>
  <c r="I25" i="1" s="1"/>
  <c r="F26" i="1"/>
  <c r="F27" i="1"/>
  <c r="F29" i="1"/>
  <c r="F30" i="1"/>
  <c r="C12" i="1"/>
  <c r="C13" i="1"/>
  <c r="C14" i="1"/>
  <c r="C15" i="1"/>
  <c r="C18" i="1"/>
  <c r="C20" i="1"/>
  <c r="C21" i="1"/>
  <c r="C22" i="1"/>
  <c r="C23" i="1"/>
  <c r="I23" i="1" s="1"/>
  <c r="C24" i="1"/>
  <c r="C25" i="1"/>
  <c r="C26" i="1"/>
  <c r="I26" i="1" s="1"/>
  <c r="C27" i="1"/>
  <c r="C28" i="1"/>
  <c r="C29" i="1"/>
  <c r="C30" i="1"/>
  <c r="C31" i="1"/>
  <c r="K10" i="1"/>
  <c r="I11" i="1"/>
  <c r="J11" i="1"/>
  <c r="K11" i="1"/>
  <c r="K16" i="1"/>
  <c r="I17" i="1"/>
  <c r="J17" i="1"/>
  <c r="I19" i="1"/>
  <c r="J19" i="1"/>
  <c r="J20" i="1"/>
  <c r="K20" i="1"/>
  <c r="I22" i="1"/>
  <c r="J22" i="1"/>
  <c r="K22" i="1"/>
  <c r="J23" i="1"/>
  <c r="J24" i="1"/>
  <c r="J25" i="1"/>
  <c r="J26" i="1"/>
  <c r="J10" i="1" l="1"/>
  <c r="F9" i="1"/>
  <c r="E8" i="1"/>
  <c r="K8" i="1" s="1"/>
  <c r="K9" i="1"/>
  <c r="C10" i="1"/>
  <c r="I10" i="1" s="1"/>
  <c r="J9" i="1"/>
  <c r="D8" i="1"/>
  <c r="C9" i="1"/>
  <c r="I24" i="1"/>
  <c r="I20" i="1"/>
  <c r="I16" i="1"/>
  <c r="I9" i="1" l="1"/>
  <c r="J8" i="1"/>
  <c r="C8" i="1"/>
  <c r="I8" i="1" s="1"/>
</calcChain>
</file>

<file path=xl/sharedStrings.xml><?xml version="1.0" encoding="utf-8"?>
<sst xmlns="http://schemas.openxmlformats.org/spreadsheetml/2006/main" count="58" uniqueCount="48">
  <si>
    <t>Đơn vị: Triệu đồng</t>
  </si>
  <si>
    <t>STT</t>
  </si>
  <si>
    <t>NỘI DUNG</t>
  </si>
  <si>
    <t>A</t>
  </si>
  <si>
    <t>B</t>
  </si>
  <si>
    <t>I</t>
  </si>
  <si>
    <t>II</t>
  </si>
  <si>
    <t>III</t>
  </si>
  <si>
    <t>IV</t>
  </si>
  <si>
    <t>V</t>
  </si>
  <si>
    <t>TỔNG CHI NSĐP</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</si>
  <si>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</si>
  <si>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</si>
  <si>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</si>
  <si>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</si>
  <si>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</si>
  <si>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</si>
  <si>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</si>
  <si>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</si>
  <si>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</si>
  <si>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</si>
  <si>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SO SÁNH (%)</t>
  </si>
  <si>
    <t>NSĐP</t>
  </si>
  <si>
    <t>NGÂN SÁCH HUYỆN</t>
  </si>
  <si>
    <t>Chi đầu tư phát triển</t>
  </si>
  <si>
    <t>Chi đầu tư cho các dự án</t>
  </si>
  <si>
    <t>Trong đó chia theo lĩnh vực:</t>
  </si>
  <si>
    <t xml:space="preserve"> Chi giáo dục - đào tạo và dạy nghề</t>
  </si>
  <si>
    <t xml:space="preserve"> Chi khoa học và công nghệ</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</si>
  <si>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</si>
  <si>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</si>
  <si>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</si>
  <si>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</si>
  <si>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</si>
  <si>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</si>
  <si>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</si>
  <si>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</si>
  <si>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</si>
  <si>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</si>
  <si>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</si>
  <si>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t>
  </si>
  <si>
    <t>CHI CÂN ĐỐI NSĐP</t>
  </si>
  <si>
    <t>(Quyết toán đã được Hội đồng nhân dân phê chuẩn)</t>
  </si>
  <si>
    <t>QUYẾT TOÁN</t>
  </si>
  <si>
    <t>Biểu số 64/CK-NSNN</t>
  </si>
  <si>
    <t>BAO GỒM</t>
  </si>
  <si>
    <t>UBND TỈNH KHÁNH HÒA</t>
  </si>
  <si>
    <t>QUYẾT TOÁN CHI NGÂN SÁCH ĐỊA PHƯƠNG, CHI NGÂN SÁCH CẤP TỈNH 
VÀ CHI NGÂN SÁCH HUYỆN THEO CƠ CẤU CHI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</si>
</sst>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24">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b/>
      <sz val="12"/>
      <name val="Times New Roman h"/>
    </font>
    <font>
      <sz val="11"/>
      <name val="Times New Roman"/>
      <family val="1"/>
      <charset val="163"/>
    </font>
    <font>
      <i/>
      <sz val="11"/>
      <name val="Times New Roman"/>
      <family val="1"/>
    </font>
    <font>
      <sz val="11"/>
      <color theme="1"/>
      <name val="Calibri"/>
      <family val="2"/>
      <charset val="163"/>
      <scheme val="minor"/>
    </font>
    <font>
      <sz val="12"/>
      <color indexed="63"/>
      <name val="Times New Roman"/>
      <family val="1"/>
    </font>
    <font>
      <b/>
      <sz val="12"/>
      <color indexed="63"/>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s>
  <cellStyleXfs count="11">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7" fillId="0" borderId="0" applyFont="0" applyFill="0" applyBorder="0" applyAlignment="0" applyProtection="0"/>
    <xf numFmtId="0" fontId="13" fillId="0" borderId="0"/>
    <xf numFmtId="0" fontId="14" fillId="0" borderId="0"/>
    <xf numFmtId="0" fontId="2" fillId="0" borderId="0"/>
    <xf numFmtId="0" fontId="21" fillId="0" borderId="0"/>
    <xf numFmtId="0" fontId="13" fillId="0" borderId="0"/>
    <xf numFmtId="0" fontId="19" fillId="0" borderId="0"/>
    <xf numFmtId="0" fontId="1" fillId="0" borderId="0"/>
  </cellStyleXfs>
  <cellXfs count="64">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xf numFmtId="0" fontId="3" fillId="0" borderId="3" xfId="0" applyFont="1" applyFill="1" applyBorder="1"/>
    <xf numFmtId="0" fontId="9" fillId="0" borderId="0" xfId="0" applyFont="1" applyFill="1"/>
    <xf numFmtId="0" fontId="5" fillId="0" borderId="0" xfId="0" applyFont="1" applyFill="1" applyAlignment="1">
      <alignment horizontal="right"/>
    </xf>
    <xf numFmtId="0" fontId="5" fillId="0" borderId="0" xfId="0" applyFont="1" applyFill="1" applyAlignment="1">
      <alignment horizontal="left"/>
    </xf>
    <xf numFmtId="0" fontId="5" fillId="0" borderId="2" xfId="0" applyFont="1" applyFill="1" applyBorder="1"/>
    <xf numFmtId="0" fontId="12" fillId="0" borderId="0" xfId="0" applyFont="1" applyFill="1" applyAlignment="1">
      <alignment horizontal="centerContinuous"/>
    </xf>
    <xf numFmtId="0" fontId="7" fillId="0" borderId="0" xfId="0" applyFont="1" applyFill="1"/>
    <xf numFmtId="3" fontId="10" fillId="0" borderId="1" xfId="0" applyNumberFormat="1" applyFont="1" applyFill="1" applyBorder="1"/>
    <xf numFmtId="3" fontId="10" fillId="0" borderId="2" xfId="0" applyNumberFormat="1" applyFont="1" applyFill="1" applyBorder="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3" xfId="0" applyFont="1" applyFill="1" applyBorder="1"/>
    <xf numFmtId="0" fontId="4" fillId="0" borderId="2" xfId="0" applyFont="1" applyFill="1" applyBorder="1" applyAlignment="1">
      <alignment horizontal="center" vertical="center"/>
    </xf>
    <xf numFmtId="0" fontId="5" fillId="0" borderId="4" xfId="0" applyFont="1" applyFill="1" applyBorder="1" applyAlignment="1">
      <alignment horizontal="center"/>
    </xf>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5" fillId="0" borderId="1" xfId="0" applyFont="1" applyFill="1" applyBorder="1"/>
    <xf numFmtId="3" fontId="9" fillId="0" borderId="2" xfId="0" applyNumberFormat="1" applyFont="1" applyFill="1" applyBorder="1"/>
    <xf numFmtId="0" fontId="16" fillId="0" borderId="2" xfId="0" applyFont="1" applyFill="1" applyBorder="1" applyAlignment="1">
      <alignment horizontal="center"/>
    </xf>
    <xf numFmtId="0" fontId="16" fillId="0" borderId="2" xfId="0" applyFont="1" applyFill="1" applyBorder="1"/>
    <xf numFmtId="0" fontId="18" fillId="0" borderId="2" xfId="0" applyFont="1" applyFill="1" applyBorder="1"/>
    <xf numFmtId="0" fontId="20" fillId="0" borderId="0" xfId="0" applyFont="1" applyFill="1" applyBorder="1" applyAlignment="1">
      <alignment horizontal="right"/>
    </xf>
    <xf numFmtId="3" fontId="9" fillId="0" borderId="1" xfId="0" applyNumberFormat="1" applyFont="1" applyFill="1" applyBorder="1"/>
    <xf numFmtId="0" fontId="15" fillId="0" borderId="2" xfId="0" applyFont="1" applyFill="1" applyBorder="1"/>
    <xf numFmtId="0" fontId="3" fillId="0" borderId="2" xfId="0" applyFont="1" applyFill="1" applyBorder="1" applyAlignment="1">
      <alignment horizontal="center" vertical="center"/>
    </xf>
    <xf numFmtId="0" fontId="5" fillId="0" borderId="2" xfId="0" applyFont="1" applyFill="1" applyBorder="1" applyAlignment="1">
      <alignment wrapText="1"/>
    </xf>
    <xf numFmtId="3" fontId="6" fillId="0" borderId="2" xfId="0" applyNumberFormat="1" applyFont="1" applyFill="1" applyBorder="1"/>
    <xf numFmtId="0" fontId="4" fillId="0" borderId="3" xfId="0" applyFont="1" applyFill="1" applyBorder="1" applyAlignment="1">
      <alignment horizontal="left" vertical="center" wrapText="1"/>
    </xf>
    <xf numFmtId="0" fontId="18" fillId="0" borderId="4" xfId="0" applyFont="1" applyFill="1" applyBorder="1"/>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3" fontId="9" fillId="0" borderId="4" xfId="0" applyNumberFormat="1" applyFont="1" applyFill="1" applyBorder="1"/>
    <xf numFmtId="3" fontId="10" fillId="0" borderId="4" xfId="0" applyNumberFormat="1" applyFont="1" applyFill="1" applyBorder="1"/>
    <xf numFmtId="3" fontId="5" fillId="0" borderId="1" xfId="0" applyNumberFormat="1" applyFont="1" applyFill="1" applyBorder="1"/>
    <xf numFmtId="3" fontId="5" fillId="0" borderId="2" xfId="0" applyNumberFormat="1" applyFont="1" applyFill="1" applyBorder="1"/>
    <xf numFmtId="3" fontId="4" fillId="0" borderId="2" xfId="0" applyNumberFormat="1" applyFont="1" applyFill="1" applyBorder="1"/>
    <xf numFmtId="3" fontId="4" fillId="0" borderId="2" xfId="0" applyNumberFormat="1" applyFont="1" applyFill="1" applyBorder="1" applyAlignment="1">
      <alignment horizontal="left" vertical="center" wrapText="1"/>
    </xf>
    <xf numFmtId="3" fontId="3" fillId="0" borderId="2" xfId="0" applyNumberFormat="1" applyFont="1" applyFill="1" applyBorder="1"/>
    <xf numFmtId="3" fontId="18" fillId="0" borderId="2" xfId="0" applyNumberFormat="1" applyFont="1" applyFill="1" applyBorder="1"/>
    <xf numFmtId="3" fontId="5" fillId="0" borderId="4" xfId="0" applyNumberFormat="1" applyFont="1" applyFill="1" applyBorder="1"/>
    <xf numFmtId="3" fontId="18" fillId="0" borderId="4" xfId="0" applyNumberFormat="1" applyFont="1" applyFill="1" applyBorder="1"/>
    <xf numFmtId="3" fontId="4" fillId="0" borderId="11" xfId="0" applyNumberFormat="1" applyFont="1" applyBorder="1" applyAlignment="1">
      <alignment vertical="center" wrapText="1"/>
    </xf>
    <xf numFmtId="3" fontId="22" fillId="0" borderId="11" xfId="0" applyNumberFormat="1" applyFont="1" applyBorder="1" applyAlignment="1">
      <alignment vertical="center" wrapText="1"/>
    </xf>
    <xf numFmtId="3" fontId="23" fillId="0" borderId="11" xfId="0" applyNumberFormat="1" applyFont="1" applyBorder="1" applyAlignment="1">
      <alignment vertical="center" wrapText="1"/>
    </xf>
    <xf numFmtId="3" fontId="23" fillId="0" borderId="12" xfId="0" applyNumberFormat="1" applyFont="1" applyBorder="1" applyAlignment="1">
      <alignment vertical="center" wrapText="1"/>
    </xf>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tabSelected="1" view="pageBreakPreview" zoomScale="60" zoomScaleNormal="100" workbookViewId="0">
      <selection activeCell="D4" sqref="D4"/>
    </sheetView>
  </sheetViews>
  <sheetFormatPr defaultColWidth="12.85546875" defaultRowHeight="15.75"/>
  <cols>
    <col min="1" max="1" width="6.85546875" style="3" customWidth="1"/>
    <col min="2" max="2" width="51.28515625" style="3" customWidth="1"/>
    <col min="3" max="11" width="13.7109375" style="3" customWidth="1"/>
    <col min="12" max="16384" width="12.85546875" style="3"/>
  </cols>
  <sheetData>
    <row r="1" spans="1:13" ht="21" customHeight="1">
      <c r="A1" s="14" t="s">
        <v>46</v>
      </c>
      <c r="B1" s="2"/>
      <c r="C1" s="2"/>
      <c r="D1" s="2"/>
      <c r="E1" s="2"/>
      <c r="F1" s="2"/>
      <c r="G1" s="2"/>
      <c r="H1" s="2"/>
      <c r="I1" s="2"/>
      <c r="J1" s="2"/>
      <c r="K1" s="13" t="s">
        <v>44</v>
      </c>
      <c r="L1" s="1"/>
    </row>
    <row r="2" spans="1:13" ht="32.25">
      <c r="A2" s="25" t="s">
        <v>47</v>
      </c>
      <c r="B2" s="26"/>
      <c r="C2" s="26"/>
      <c r="D2" s="26"/>
      <c r="E2" s="26"/>
      <c r="F2" s="26"/>
      <c r="G2" s="26"/>
      <c r="H2" s="26"/>
      <c r="I2" s="26"/>
      <c r="J2" s="26"/>
      <c r="K2" s="16"/>
    </row>
    <row r="3" spans="1:13" ht="21" customHeight="1">
      <c r="A3" s="43" t="s">
        <v>42</v>
      </c>
      <c r="B3" s="43"/>
      <c r="C3" s="43"/>
      <c r="D3" s="43"/>
      <c r="E3" s="43"/>
      <c r="F3" s="43"/>
      <c r="G3" s="43"/>
      <c r="H3" s="43"/>
      <c r="I3" s="43"/>
      <c r="J3" s="43"/>
      <c r="K3" s="43"/>
      <c r="L3" s="4"/>
      <c r="M3" s="4"/>
    </row>
    <row r="4" spans="1:13" ht="19.5" customHeight="1">
      <c r="A4" s="5"/>
      <c r="B4" s="5"/>
      <c r="C4" s="5"/>
      <c r="D4" s="5"/>
      <c r="E4" s="5"/>
      <c r="F4" s="5"/>
      <c r="G4" s="5"/>
      <c r="H4" s="5"/>
      <c r="I4" s="5"/>
      <c r="J4" s="5"/>
      <c r="K4" s="32" t="s">
        <v>0</v>
      </c>
    </row>
    <row r="5" spans="1:13" s="17" customFormat="1" ht="21.6" customHeight="1">
      <c r="A5" s="44" t="s">
        <v>1</v>
      </c>
      <c r="B5" s="44" t="s">
        <v>2</v>
      </c>
      <c r="C5" s="42" t="s">
        <v>40</v>
      </c>
      <c r="D5" s="47" t="s">
        <v>45</v>
      </c>
      <c r="E5" s="48"/>
      <c r="F5" s="42" t="s">
        <v>43</v>
      </c>
      <c r="G5" s="47" t="s">
        <v>45</v>
      </c>
      <c r="H5" s="48"/>
      <c r="I5" s="47" t="s">
        <v>21</v>
      </c>
      <c r="J5" s="49"/>
      <c r="K5" s="48"/>
    </row>
    <row r="6" spans="1:13" s="17" customFormat="1" ht="16.5">
      <c r="A6" s="45"/>
      <c r="B6" s="45"/>
      <c r="C6" s="40"/>
      <c r="D6" s="40" t="s">
        <v>19</v>
      </c>
      <c r="E6" s="40" t="s">
        <v>23</v>
      </c>
      <c r="F6" s="40"/>
      <c r="G6" s="40" t="s">
        <v>19</v>
      </c>
      <c r="H6" s="40" t="s">
        <v>23</v>
      </c>
      <c r="I6" s="42" t="s">
        <v>22</v>
      </c>
      <c r="J6" s="40" t="s">
        <v>19</v>
      </c>
      <c r="K6" s="40" t="s">
        <v>23</v>
      </c>
    </row>
    <row r="7" spans="1:13" s="17" customFormat="1" ht="32.25" customHeight="1">
      <c r="A7" s="46"/>
      <c r="B7" s="46"/>
      <c r="C7" s="41"/>
      <c r="D7" s="41"/>
      <c r="E7" s="41"/>
      <c r="F7" s="41"/>
      <c r="G7" s="41"/>
      <c r="H7" s="41"/>
      <c r="I7" s="41"/>
      <c r="J7" s="41"/>
      <c r="K7" s="41"/>
    </row>
    <row r="8" spans="1:13" s="6" customFormat="1" ht="22.15" customHeight="1">
      <c r="A8" s="7"/>
      <c r="B8" s="27" t="s">
        <v>10</v>
      </c>
      <c r="C8" s="52">
        <f>D8+E8</f>
        <v>10629756</v>
      </c>
      <c r="D8" s="52">
        <f>D9+D28+D31</f>
        <v>5011663</v>
      </c>
      <c r="E8" s="52">
        <f>E9+E28+E31</f>
        <v>5618093</v>
      </c>
      <c r="F8" s="52">
        <f>G8+H8</f>
        <v>20397141</v>
      </c>
      <c r="G8" s="52">
        <f>G9+G28+G31</f>
        <v>9059942</v>
      </c>
      <c r="H8" s="52">
        <f>H9+H28+H31</f>
        <v>11337199</v>
      </c>
      <c r="I8" s="33">
        <f>(F8/C8)*100</f>
        <v>191.88719853964662</v>
      </c>
      <c r="J8" s="33">
        <f>(G8/D8)*100</f>
        <v>180.77715919845369</v>
      </c>
      <c r="K8" s="18">
        <f>(H8/E8)*100</f>
        <v>201.79799444402221</v>
      </c>
    </row>
    <row r="9" spans="1:13" s="6" customFormat="1" ht="22.15" customHeight="1">
      <c r="A9" s="8" t="s">
        <v>3</v>
      </c>
      <c r="B9" s="15" t="s">
        <v>41</v>
      </c>
      <c r="C9" s="53">
        <f t="shared" ref="C9:C31" si="0">D9+E9</f>
        <v>10629756</v>
      </c>
      <c r="D9" s="53">
        <f>D10+D20+D24+D25+D26+D27</f>
        <v>5011663</v>
      </c>
      <c r="E9" s="53">
        <f>E10+E20+E24+E25+E26+E27</f>
        <v>5618093</v>
      </c>
      <c r="F9" s="53">
        <f t="shared" ref="F9:F31" si="1">G9+H9</f>
        <v>11640406</v>
      </c>
      <c r="G9" s="53">
        <f>G10+G20+G24+G25+G26+G27</f>
        <v>5236575</v>
      </c>
      <c r="H9" s="53">
        <f>H10+H20+H24+H25+H26+H27</f>
        <v>6403831</v>
      </c>
      <c r="I9" s="28">
        <f t="shared" ref="I9:I31" si="2">(F9/C9)*100</f>
        <v>109.50774411002473</v>
      </c>
      <c r="J9" s="28">
        <f t="shared" ref="J9:J31" si="3">(G9/D9)*100</f>
        <v>104.48777182344465</v>
      </c>
      <c r="K9" s="19">
        <f t="shared" ref="K9:K31" si="4">(H9/E9)*100</f>
        <v>113.985848934861</v>
      </c>
    </row>
    <row r="10" spans="1:13" s="12" customFormat="1" ht="22.15" customHeight="1">
      <c r="A10" s="8" t="s">
        <v>5</v>
      </c>
      <c r="B10" s="15" t="s">
        <v>24</v>
      </c>
      <c r="C10" s="53">
        <f t="shared" si="0"/>
        <v>3569227</v>
      </c>
      <c r="D10" s="53">
        <f>D11+D18+D19</f>
        <v>2477227</v>
      </c>
      <c r="E10" s="53">
        <f>E11+E18+E19</f>
        <v>1092000</v>
      </c>
      <c r="F10" s="53">
        <f t="shared" si="1"/>
        <v>4326304</v>
      </c>
      <c r="G10" s="53">
        <f>G11+G18+G19</f>
        <v>2875399</v>
      </c>
      <c r="H10" s="53">
        <f>H11+H18+H19</f>
        <v>1450905</v>
      </c>
      <c r="I10" s="28">
        <f t="shared" si="2"/>
        <v>121.21123145151597</v>
      </c>
      <c r="J10" s="28">
        <f t="shared" si="3"/>
        <v>116.07329485751609</v>
      </c>
      <c r="K10" s="19">
        <f t="shared" si="4"/>
        <v>132.86675824175825</v>
      </c>
    </row>
    <row r="11" spans="1:13" s="12" customFormat="1" ht="22.15" customHeight="1">
      <c r="A11" s="9">
        <v>1</v>
      </c>
      <c r="B11" s="10" t="s">
        <v>25</v>
      </c>
      <c r="C11" s="60">
        <f>SUM(D11:E11)</f>
        <v>3544239</v>
      </c>
      <c r="D11" s="61">
        <v>2452239</v>
      </c>
      <c r="E11" s="61">
        <v>1092000</v>
      </c>
      <c r="F11" s="61">
        <f>SUM(G11:H11)</f>
        <v>4302074</v>
      </c>
      <c r="G11" s="61">
        <v>2851169</v>
      </c>
      <c r="H11" s="61">
        <f>1035867+415038</f>
        <v>1450905</v>
      </c>
      <c r="I11" s="28">
        <f t="shared" si="2"/>
        <v>121.38216412606486</v>
      </c>
      <c r="J11" s="28">
        <f t="shared" si="3"/>
        <v>116.26799019182062</v>
      </c>
      <c r="K11" s="19">
        <f t="shared" si="4"/>
        <v>132.86675824175825</v>
      </c>
    </row>
    <row r="12" spans="1:13" s="12" customFormat="1" ht="22.15" customHeight="1">
      <c r="A12" s="20"/>
      <c r="B12" s="10" t="s">
        <v>26</v>
      </c>
      <c r="C12" s="54">
        <f t="shared" si="0"/>
        <v>0</v>
      </c>
      <c r="D12" s="54"/>
      <c r="E12" s="54"/>
      <c r="F12" s="54">
        <f t="shared" si="1"/>
        <v>0</v>
      </c>
      <c r="G12" s="54"/>
      <c r="H12" s="54"/>
      <c r="I12" s="28"/>
      <c r="J12" s="28"/>
      <c r="K12" s="19"/>
    </row>
    <row r="13" spans="1:13" s="12" customFormat="1" ht="22.15" customHeight="1">
      <c r="A13" s="21" t="s">
        <v>20</v>
      </c>
      <c r="B13" s="22" t="s">
        <v>27</v>
      </c>
      <c r="C13" s="54">
        <f t="shared" si="0"/>
        <v>0</v>
      </c>
      <c r="D13" s="37"/>
      <c r="E13" s="37"/>
      <c r="F13" s="54">
        <f t="shared" si="1"/>
        <v>382481</v>
      </c>
      <c r="G13" s="61">
        <v>140558</v>
      </c>
      <c r="H13" s="61">
        <f>237530+4393</f>
        <v>241923</v>
      </c>
      <c r="I13" s="28"/>
      <c r="J13" s="28"/>
      <c r="K13" s="19"/>
    </row>
    <row r="14" spans="1:13" s="12" customFormat="1" ht="22.15" customHeight="1">
      <c r="A14" s="21" t="s">
        <v>20</v>
      </c>
      <c r="B14" s="22" t="s">
        <v>28</v>
      </c>
      <c r="C14" s="54">
        <f t="shared" si="0"/>
        <v>0</v>
      </c>
      <c r="D14" s="37"/>
      <c r="E14" s="37"/>
      <c r="F14" s="54">
        <f t="shared" si="1"/>
        <v>3578</v>
      </c>
      <c r="G14" s="61">
        <v>3578</v>
      </c>
      <c r="H14" s="61"/>
      <c r="I14" s="28"/>
      <c r="J14" s="28"/>
      <c r="K14" s="19"/>
    </row>
    <row r="15" spans="1:13" s="12" customFormat="1" ht="22.15" customHeight="1">
      <c r="A15" s="9"/>
      <c r="B15" s="10" t="s">
        <v>29</v>
      </c>
      <c r="C15" s="54">
        <f t="shared" si="0"/>
        <v>0</v>
      </c>
      <c r="D15" s="54"/>
      <c r="E15" s="54"/>
      <c r="F15" s="54">
        <f t="shared" si="1"/>
        <v>0</v>
      </c>
      <c r="G15" s="54"/>
      <c r="H15" s="54"/>
      <c r="I15" s="28"/>
      <c r="J15" s="28"/>
      <c r="K15" s="19"/>
    </row>
    <row r="16" spans="1:13" s="12" customFormat="1" ht="22.15" customHeight="1">
      <c r="A16" s="21" t="s">
        <v>20</v>
      </c>
      <c r="B16" s="22" t="s">
        <v>30</v>
      </c>
      <c r="C16" s="61">
        <f>SUM(D16:E16)</f>
        <v>600000</v>
      </c>
      <c r="D16" s="61"/>
      <c r="E16" s="61">
        <v>600000</v>
      </c>
      <c r="F16" s="54">
        <f t="shared" si="1"/>
        <v>414658</v>
      </c>
      <c r="G16" s="61"/>
      <c r="H16" s="61">
        <v>414658</v>
      </c>
      <c r="I16" s="28">
        <f t="shared" si="2"/>
        <v>69.109666666666669</v>
      </c>
      <c r="J16" s="28"/>
      <c r="K16" s="19">
        <f t="shared" si="4"/>
        <v>69.109666666666669</v>
      </c>
    </row>
    <row r="17" spans="1:11" s="12" customFormat="1" ht="22.15" customHeight="1">
      <c r="A17" s="21" t="s">
        <v>20</v>
      </c>
      <c r="B17" s="22" t="s">
        <v>31</v>
      </c>
      <c r="C17" s="61">
        <f>SUM(D17:E17)</f>
        <v>200000</v>
      </c>
      <c r="D17" s="61">
        <v>200000</v>
      </c>
      <c r="E17" s="61"/>
      <c r="F17" s="54">
        <f t="shared" si="1"/>
        <v>162124</v>
      </c>
      <c r="G17" s="61">
        <v>162124</v>
      </c>
      <c r="H17" s="61"/>
      <c r="I17" s="28">
        <f t="shared" si="2"/>
        <v>81.061999999999998</v>
      </c>
      <c r="J17" s="28">
        <f t="shared" si="3"/>
        <v>81.061999999999998</v>
      </c>
      <c r="K17" s="19"/>
    </row>
    <row r="18" spans="1:11" s="12" customFormat="1" ht="67.900000000000006" customHeight="1">
      <c r="A18" s="23">
        <v>2</v>
      </c>
      <c r="B18" s="38" t="s">
        <v>32</v>
      </c>
      <c r="C18" s="54">
        <f t="shared" si="0"/>
        <v>0</v>
      </c>
      <c r="D18" s="55"/>
      <c r="E18" s="55"/>
      <c r="F18" s="54">
        <f t="shared" si="1"/>
        <v>0</v>
      </c>
      <c r="G18" s="55"/>
      <c r="H18" s="55"/>
      <c r="I18" s="28"/>
      <c r="J18" s="28"/>
      <c r="K18" s="19"/>
    </row>
    <row r="19" spans="1:11" s="12" customFormat="1" ht="22.15" customHeight="1">
      <c r="A19" s="9">
        <v>3</v>
      </c>
      <c r="B19" s="10" t="s">
        <v>33</v>
      </c>
      <c r="C19" s="60">
        <f t="shared" ref="C19" si="5">SUM(D19:E19)</f>
        <v>24988</v>
      </c>
      <c r="D19" s="61">
        <v>24988</v>
      </c>
      <c r="E19" s="54"/>
      <c r="F19" s="61">
        <f t="shared" ref="F19" si="6">SUM(G19:H19)</f>
        <v>24230</v>
      </c>
      <c r="G19" s="61">
        <v>24230</v>
      </c>
      <c r="H19" s="54"/>
      <c r="I19" s="28">
        <f t="shared" si="2"/>
        <v>96.966543941091714</v>
      </c>
      <c r="J19" s="28">
        <f t="shared" si="3"/>
        <v>96.966543941091714</v>
      </c>
      <c r="K19" s="19"/>
    </row>
    <row r="20" spans="1:11" s="6" customFormat="1" ht="22.15" customHeight="1">
      <c r="A20" s="8" t="s">
        <v>6</v>
      </c>
      <c r="B20" s="15" t="s">
        <v>11</v>
      </c>
      <c r="C20" s="53">
        <f t="shared" si="0"/>
        <v>6855981</v>
      </c>
      <c r="D20" s="62">
        <v>2329888</v>
      </c>
      <c r="E20" s="62">
        <v>4526093</v>
      </c>
      <c r="F20" s="53">
        <f t="shared" si="1"/>
        <v>7265490</v>
      </c>
      <c r="G20" s="62">
        <v>2312564</v>
      </c>
      <c r="H20" s="62">
        <v>4952926</v>
      </c>
      <c r="I20" s="28">
        <f t="shared" si="2"/>
        <v>105.97301830328875</v>
      </c>
      <c r="J20" s="28">
        <f t="shared" si="3"/>
        <v>99.256444944993063</v>
      </c>
      <c r="K20" s="19">
        <f t="shared" si="4"/>
        <v>109.4304955731135</v>
      </c>
    </row>
    <row r="21" spans="1:11" s="6" customFormat="1" ht="22.15" customHeight="1">
      <c r="A21" s="8"/>
      <c r="B21" s="34" t="s">
        <v>34</v>
      </c>
      <c r="C21" s="54">
        <f t="shared" si="0"/>
        <v>0</v>
      </c>
      <c r="D21" s="37"/>
      <c r="E21" s="37"/>
      <c r="F21" s="54">
        <f t="shared" si="1"/>
        <v>0</v>
      </c>
      <c r="G21" s="37"/>
      <c r="H21" s="37"/>
      <c r="I21" s="28"/>
      <c r="J21" s="28"/>
      <c r="K21" s="19"/>
    </row>
    <row r="22" spans="1:11" s="6" customFormat="1" ht="22.15" customHeight="1">
      <c r="A22" s="29">
        <v>1</v>
      </c>
      <c r="B22" s="30" t="s">
        <v>35</v>
      </c>
      <c r="C22" s="54">
        <f t="shared" si="0"/>
        <v>2715912</v>
      </c>
      <c r="D22" s="61">
        <v>554712</v>
      </c>
      <c r="E22" s="61">
        <v>2161200</v>
      </c>
      <c r="F22" s="54">
        <f t="shared" si="1"/>
        <v>2704553</v>
      </c>
      <c r="G22" s="61">
        <v>527117</v>
      </c>
      <c r="H22" s="61">
        <f>2171710+5726</f>
        <v>2177436</v>
      </c>
      <c r="I22" s="28">
        <f t="shared" si="2"/>
        <v>99.581761117444159</v>
      </c>
      <c r="J22" s="28">
        <f t="shared" si="3"/>
        <v>95.025346486104496</v>
      </c>
      <c r="K22" s="19">
        <f t="shared" si="4"/>
        <v>100.75124930594114</v>
      </c>
    </row>
    <row r="23" spans="1:11" s="6" customFormat="1" ht="22.15" customHeight="1">
      <c r="A23" s="29">
        <v>2</v>
      </c>
      <c r="B23" s="30" t="s">
        <v>36</v>
      </c>
      <c r="C23" s="54">
        <f t="shared" si="0"/>
        <v>28383</v>
      </c>
      <c r="D23" s="61">
        <v>28383</v>
      </c>
      <c r="E23" s="61"/>
      <c r="F23" s="54">
        <f t="shared" si="1"/>
        <v>23056</v>
      </c>
      <c r="G23" s="61">
        <v>22704</v>
      </c>
      <c r="H23" s="60">
        <v>352</v>
      </c>
      <c r="I23" s="28">
        <f t="shared" si="2"/>
        <v>81.231723214600294</v>
      </c>
      <c r="J23" s="28">
        <f t="shared" si="3"/>
        <v>79.991544234224705</v>
      </c>
      <c r="K23" s="19"/>
    </row>
    <row r="24" spans="1:11" s="6" customFormat="1" ht="34.5" customHeight="1">
      <c r="A24" s="35" t="s">
        <v>7</v>
      </c>
      <c r="B24" s="36" t="s">
        <v>12</v>
      </c>
      <c r="C24" s="53">
        <f t="shared" si="0"/>
        <v>10936</v>
      </c>
      <c r="D24" s="62">
        <v>10936</v>
      </c>
      <c r="E24" s="53"/>
      <c r="F24" s="53">
        <f t="shared" si="1"/>
        <v>4733</v>
      </c>
      <c r="G24" s="62">
        <v>4733</v>
      </c>
      <c r="H24" s="53"/>
      <c r="I24" s="28">
        <f t="shared" si="2"/>
        <v>43.279078273591807</v>
      </c>
      <c r="J24" s="28">
        <f t="shared" si="3"/>
        <v>43.279078273591807</v>
      </c>
      <c r="K24" s="19"/>
    </row>
    <row r="25" spans="1:11" s="6" customFormat="1" ht="22.15" customHeight="1">
      <c r="A25" s="8" t="s">
        <v>8</v>
      </c>
      <c r="B25" s="15" t="s">
        <v>13</v>
      </c>
      <c r="C25" s="53">
        <f t="shared" si="0"/>
        <v>1170</v>
      </c>
      <c r="D25" s="62">
        <v>1170</v>
      </c>
      <c r="E25" s="53"/>
      <c r="F25" s="53">
        <f t="shared" si="1"/>
        <v>43879</v>
      </c>
      <c r="G25" s="62">
        <v>43879</v>
      </c>
      <c r="H25" s="53"/>
      <c r="I25" s="28">
        <f t="shared" si="2"/>
        <v>3750.3418803418804</v>
      </c>
      <c r="J25" s="28">
        <f t="shared" si="3"/>
        <v>3750.3418803418804</v>
      </c>
      <c r="K25" s="19"/>
    </row>
    <row r="26" spans="1:11" s="6" customFormat="1" ht="22.15" customHeight="1">
      <c r="A26" s="8" t="s">
        <v>9</v>
      </c>
      <c r="B26" s="15" t="s">
        <v>14</v>
      </c>
      <c r="C26" s="53">
        <f t="shared" si="0"/>
        <v>192442</v>
      </c>
      <c r="D26" s="62">
        <v>192442</v>
      </c>
      <c r="E26" s="53"/>
      <c r="F26" s="53">
        <f t="shared" si="1"/>
        <v>0</v>
      </c>
      <c r="G26" s="53"/>
      <c r="H26" s="53"/>
      <c r="I26" s="28">
        <f t="shared" si="2"/>
        <v>0</v>
      </c>
      <c r="J26" s="28">
        <f t="shared" si="3"/>
        <v>0</v>
      </c>
      <c r="K26" s="19"/>
    </row>
    <row r="27" spans="1:11" s="6" customFormat="1" ht="22.15" customHeight="1">
      <c r="A27" s="8" t="s">
        <v>37</v>
      </c>
      <c r="B27" s="11" t="s">
        <v>15</v>
      </c>
      <c r="C27" s="53">
        <f t="shared" si="0"/>
        <v>0</v>
      </c>
      <c r="D27" s="56"/>
      <c r="E27" s="56"/>
      <c r="F27" s="53">
        <f t="shared" si="1"/>
        <v>0</v>
      </c>
      <c r="G27" s="56"/>
      <c r="H27" s="56"/>
      <c r="I27" s="28"/>
      <c r="J27" s="28"/>
      <c r="K27" s="19"/>
    </row>
    <row r="28" spans="1:11" s="6" customFormat="1" ht="22.15" customHeight="1">
      <c r="A28" s="8" t="s">
        <v>4</v>
      </c>
      <c r="B28" s="31" t="s">
        <v>38</v>
      </c>
      <c r="C28" s="53">
        <f t="shared" si="0"/>
        <v>0</v>
      </c>
      <c r="D28" s="57">
        <f>D29+D30</f>
        <v>0</v>
      </c>
      <c r="E28" s="57">
        <f>E29+E30</f>
        <v>0</v>
      </c>
      <c r="F28" s="53">
        <f t="shared" si="1"/>
        <v>0</v>
      </c>
      <c r="G28" s="57">
        <f>G29+G30</f>
        <v>0</v>
      </c>
      <c r="H28" s="57">
        <f>H29+H30</f>
        <v>0</v>
      </c>
      <c r="I28" s="28"/>
      <c r="J28" s="28"/>
      <c r="K28" s="19"/>
    </row>
    <row r="29" spans="1:11" s="6" customFormat="1" ht="22.15" customHeight="1">
      <c r="A29" s="8" t="s">
        <v>5</v>
      </c>
      <c r="B29" s="15" t="s">
        <v>16</v>
      </c>
      <c r="C29" s="53">
        <f t="shared" si="0"/>
        <v>0</v>
      </c>
      <c r="D29" s="53"/>
      <c r="E29" s="53"/>
      <c r="F29" s="53">
        <f t="shared" si="1"/>
        <v>0</v>
      </c>
      <c r="G29" s="53"/>
      <c r="H29" s="53"/>
      <c r="I29" s="28"/>
      <c r="J29" s="28"/>
      <c r="K29" s="19"/>
    </row>
    <row r="30" spans="1:11" s="6" customFormat="1" ht="22.15" customHeight="1">
      <c r="A30" s="8" t="s">
        <v>6</v>
      </c>
      <c r="B30" s="15" t="s">
        <v>17</v>
      </c>
      <c r="C30" s="53">
        <f t="shared" si="0"/>
        <v>0</v>
      </c>
      <c r="D30" s="53"/>
      <c r="E30" s="53"/>
      <c r="F30" s="53">
        <f t="shared" si="1"/>
        <v>0</v>
      </c>
      <c r="G30" s="53"/>
      <c r="H30" s="53"/>
      <c r="I30" s="28"/>
      <c r="J30" s="28"/>
      <c r="K30" s="19"/>
    </row>
    <row r="31" spans="1:11" ht="21" customHeight="1">
      <c r="A31" s="24" t="s">
        <v>18</v>
      </c>
      <c r="B31" s="39" t="s">
        <v>39</v>
      </c>
      <c r="C31" s="58">
        <f t="shared" si="0"/>
        <v>0</v>
      </c>
      <c r="D31" s="59"/>
      <c r="E31" s="59"/>
      <c r="F31" s="63">
        <f>SUM(G31:H31)</f>
        <v>8756735</v>
      </c>
      <c r="G31" s="63">
        <v>3823367</v>
      </c>
      <c r="H31" s="63">
        <v>4933368</v>
      </c>
      <c r="I31" s="50"/>
      <c r="J31" s="50"/>
      <c r="K31" s="51"/>
    </row>
    <row r="32" spans="1:11" ht="18.75">
      <c r="A32" s="6"/>
      <c r="B32" s="6"/>
      <c r="C32" s="6"/>
      <c r="D32" s="6"/>
      <c r="E32" s="6"/>
      <c r="F32" s="6"/>
      <c r="G32" s="6"/>
      <c r="H32" s="6"/>
      <c r="I32" s="6"/>
      <c r="J32" s="6"/>
      <c r="K32" s="6"/>
    </row>
    <row r="33" spans="1:11" ht="18.75">
      <c r="A33" s="6"/>
      <c r="B33" s="6"/>
      <c r="C33" s="6"/>
      <c r="D33" s="6"/>
      <c r="E33" s="6"/>
      <c r="F33" s="6"/>
      <c r="G33" s="6"/>
      <c r="H33" s="6"/>
      <c r="I33" s="6"/>
      <c r="J33" s="6"/>
      <c r="K33" s="6"/>
    </row>
    <row r="34" spans="1:11" ht="18.75">
      <c r="A34" s="6"/>
      <c r="B34" s="6"/>
      <c r="C34" s="6"/>
      <c r="D34" s="6"/>
      <c r="E34" s="6"/>
      <c r="F34" s="6"/>
      <c r="G34" s="6"/>
      <c r="H34" s="6"/>
      <c r="I34" s="6"/>
      <c r="J34" s="6"/>
      <c r="K34" s="6"/>
    </row>
    <row r="35" spans="1:11" ht="18.75">
      <c r="A35" s="6"/>
      <c r="B35" s="6"/>
      <c r="C35" s="6"/>
      <c r="D35" s="6"/>
      <c r="E35" s="6"/>
      <c r="F35" s="6"/>
      <c r="G35" s="6"/>
      <c r="H35" s="6"/>
      <c r="I35" s="6"/>
      <c r="J35" s="6"/>
      <c r="K35" s="6"/>
    </row>
  </sheetData>
  <mergeCells count="15">
    <mergeCell ref="A3:K3"/>
    <mergeCell ref="A5:A7"/>
    <mergeCell ref="B5:B7"/>
    <mergeCell ref="C5:C7"/>
    <mergeCell ref="D5:E5"/>
    <mergeCell ref="F5:F7"/>
    <mergeCell ref="G5:H5"/>
    <mergeCell ref="I5:K5"/>
    <mergeCell ref="D6:D7"/>
    <mergeCell ref="E6:E7"/>
    <mergeCell ref="G6:G7"/>
    <mergeCell ref="H6:H7"/>
    <mergeCell ref="I6:I7"/>
    <mergeCell ref="J6:J7"/>
    <mergeCell ref="K6:K7"/>
  </mergeCells>
  <pageMargins left="0.7" right="0.7" top="0.75" bottom="0.75" header="0.3" footer="0.3"/>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837174-B70D-48B8-B29F-11B4C84F9207}">
  <ds:schemaRefs>
    <ds:schemaRef ds:uri="http://schemas.microsoft.com/sharepoint/v3/contenttype/forms"/>
  </ds:schemaRefs>
</ds:datastoreItem>
</file>

<file path=customXml/itemProps2.xml><?xml version="1.0" encoding="utf-8"?>
<ds:datastoreItem xmlns:ds="http://schemas.openxmlformats.org/officeDocument/2006/customXml" ds:itemID="{C8FACA99-3D61-4200-B9F7-123D34B0EB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87C6365-0DF1-402C-B2C0-A10DFAFDF528}">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2023-12-20T09:32:30Z</cp:lastPrinted>
  <dcterms:created xsi:type="dcterms:W3CDTF">2018-08-22T07:49:45Z</dcterms:created>
  <dcterms:modified xsi:type="dcterms:W3CDTF">2023-12-20T09:33:16Z</dcterms:modified>
</cp:coreProperties>
</file>